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TrocSavoirs\Tableur\"/>
    </mc:Choice>
  </mc:AlternateContent>
  <xr:revisionPtr revIDLastSave="0" documentId="8_{563A342A-C370-4F12-84ED-E4B5D90670C5}" xr6:coauthVersionLast="47" xr6:coauthVersionMax="47" xr10:uidLastSave="{00000000-0000-0000-0000-000000000000}"/>
  <bookViews>
    <workbookView xWindow="-120" yWindow="-120" windowWidth="29040" windowHeight="15720" xr2:uid="{B321BD99-DD30-428E-8292-9163AC3D03AE}"/>
  </bookViews>
  <sheets>
    <sheet name="Feuil1" sheetId="1" r:id="rId1"/>
  </sheets>
  <definedNames>
    <definedName name="H_Jour">Feuil1!$D$10</definedName>
    <definedName name="ToJeudi">Feuil1!$S$29</definedName>
    <definedName name="ToLundi">Feuil1!$S$26</definedName>
    <definedName name="ToMardi">Feuil1!$S$27</definedName>
    <definedName name="ToMercredi">Feuil1!$S$28</definedName>
    <definedName name="ToVendredi">Feuil1!$S$30</definedName>
    <definedName name="_xlnm.Print_Area" localSheetId="0">Feuil1!$A$1:$L$25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K22" i="1"/>
  <c r="J18" i="1"/>
  <c r="I18" i="1"/>
  <c r="H18" i="1"/>
  <c r="G18" i="1"/>
  <c r="J15" i="1"/>
  <c r="J19" i="1" s="1"/>
  <c r="O30" i="1" s="1"/>
  <c r="P30" i="1" s="1"/>
  <c r="I15" i="1"/>
  <c r="H15" i="1"/>
  <c r="H19" i="1" s="1"/>
  <c r="O28" i="1" s="1"/>
  <c r="Q28" i="1" s="1"/>
  <c r="G15" i="1"/>
  <c r="O27" i="1" s="1"/>
  <c r="Q27" i="1" s="1"/>
  <c r="F18" i="1"/>
  <c r="F15" i="1"/>
  <c r="D18" i="1"/>
  <c r="D15" i="1"/>
  <c r="D19" i="1" s="1"/>
  <c r="D10" i="1"/>
  <c r="I19" i="1" l="1"/>
  <c r="O29" i="1" s="1"/>
  <c r="Q29" i="1" s="1"/>
  <c r="P27" i="1"/>
  <c r="R27" i="1" s="1"/>
  <c r="S27" i="1" s="1"/>
  <c r="G21" i="1" s="1"/>
  <c r="F19" i="1"/>
  <c r="O26" i="1" s="1"/>
  <c r="P28" i="1"/>
  <c r="R28" i="1" s="1"/>
  <c r="S28" i="1" s="1"/>
  <c r="H21" i="1" s="1"/>
  <c r="Q30" i="1"/>
  <c r="R30" i="1" s="1"/>
  <c r="S30" i="1" s="1"/>
  <c r="J21" i="1" s="1"/>
  <c r="Q26" i="1"/>
  <c r="P26" i="1"/>
  <c r="R26" i="1" s="1"/>
  <c r="S26" i="1" s="1"/>
  <c r="F21" i="1" s="1"/>
  <c r="P29" i="1"/>
  <c r="R29" i="1" s="1"/>
  <c r="S29" i="1" s="1"/>
  <c r="I21" i="1" s="1"/>
  <c r="K21" i="1" l="1"/>
  <c r="K23" i="1" s="1"/>
</calcChain>
</file>

<file path=xl/sharedStrings.xml><?xml version="1.0" encoding="utf-8"?>
<sst xmlns="http://schemas.openxmlformats.org/spreadsheetml/2006/main" count="31" uniqueCount="26">
  <si>
    <t>Traitement des heures</t>
  </si>
  <si>
    <t>https://fedlex.data.admin.ch/eli/cc/1966/57_57_57</t>
  </si>
  <si>
    <t>Calculatrice de jours ouvrés en Suisse (arbeitstage.ch)</t>
  </si>
  <si>
    <t>Nombre d'heures de travail annuel</t>
  </si>
  <si>
    <t>Bases de calculs à 100%</t>
  </si>
  <si>
    <t>Nombre de jours ouvrés</t>
  </si>
  <si>
    <t>Nombre d'heures par jour ouvré</t>
  </si>
  <si>
    <t>Horaire habituel</t>
  </si>
  <si>
    <t>Matin</t>
  </si>
  <si>
    <t>Total matin</t>
  </si>
  <si>
    <t>Après-midi</t>
  </si>
  <si>
    <t>Total après-midi</t>
  </si>
  <si>
    <t>Total journalier</t>
  </si>
  <si>
    <t>Lundi</t>
  </si>
  <si>
    <t>Mardi</t>
  </si>
  <si>
    <t>Mercredi</t>
  </si>
  <si>
    <t>Jeudi</t>
  </si>
  <si>
    <t>Vendredi</t>
  </si>
  <si>
    <t>Heures de travail effectuée semaine x</t>
  </si>
  <si>
    <t>Heure</t>
  </si>
  <si>
    <t>Minute</t>
  </si>
  <si>
    <t>Total Minutes</t>
  </si>
  <si>
    <t>Décimal</t>
  </si>
  <si>
    <r>
      <t xml:space="preserve">Ce tableau est un exemple </t>
    </r>
    <r>
      <rPr>
        <b/>
        <u/>
        <sz val="12"/>
        <color rgb="FFFF0000"/>
        <rFont val="Arial"/>
        <family val="2"/>
      </rPr>
      <t>sans</t>
    </r>
    <r>
      <rPr>
        <b/>
        <sz val="12"/>
        <color rgb="FFFF0000"/>
        <rFont val="Arial"/>
        <family val="2"/>
      </rPr>
      <t xml:space="preserve"> correspondance avec la Loi sur le travail (LTr)</t>
    </r>
  </si>
  <si>
    <t>https://youtu.be/DR2VN5kRjb0?si=XlETxVpXLd9eCYHC</t>
  </si>
  <si>
    <t>20.11.2023 20:00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</si>
</sst>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4"/>
      <name val="Arial"/>
      <family val="2"/>
    </font>
    <font>
      <b/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sz val="12"/>
      <color theme="7" tint="0.39997558519241921"/>
      <name val="Arial"/>
      <family val="2"/>
    </font>
    <font>
      <sz val="12"/>
      <color theme="5"/>
      <name val="Arial"/>
      <family val="2"/>
    </font>
    <font>
      <sz val="8"/>
      <color theme="1"/>
      <name val="Arial"/>
      <family val="2"/>
    </font>
    <font>
      <sz val="8"/>
      <color theme="5"/>
      <name val="Arial"/>
      <family val="2"/>
    </font>
    <font>
      <b/>
      <u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9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vertical="center"/>
    </xf>
    <xf numFmtId="165" fontId="3" fillId="3" borderId="1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5" fillId="0" borderId="20" xfId="0" applyNumberFormat="1" applyFont="1" applyBorder="1" applyAlignment="1" applyProtection="1">
      <alignment vertical="center"/>
      <protection locked="0"/>
    </xf>
    <xf numFmtId="165" fontId="5" fillId="0" borderId="21" xfId="0" applyNumberFormat="1" applyFont="1" applyBorder="1" applyAlignment="1" applyProtection="1">
      <alignment vertical="center"/>
      <protection locked="0"/>
    </xf>
    <xf numFmtId="165" fontId="5" fillId="0" borderId="8" xfId="0" applyNumberFormat="1" applyFont="1" applyBorder="1" applyAlignment="1" applyProtection="1">
      <alignment vertical="center"/>
      <protection locked="0"/>
    </xf>
    <xf numFmtId="165" fontId="5" fillId="0" borderId="3" xfId="0" applyNumberFormat="1" applyFont="1" applyBorder="1" applyAlignment="1" applyProtection="1">
      <alignment vertical="center"/>
      <protection locked="0"/>
    </xf>
    <xf numFmtId="165" fontId="5" fillId="0" borderId="4" xfId="0" applyNumberFormat="1" applyFont="1" applyBorder="1" applyAlignment="1" applyProtection="1">
      <alignment vertical="center"/>
      <protection locked="0"/>
    </xf>
    <xf numFmtId="165" fontId="5" fillId="0" borderId="5" xfId="0" applyNumberFormat="1" applyFont="1" applyBorder="1" applyAlignment="1" applyProtection="1">
      <alignment vertical="center"/>
      <protection locked="0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65" fontId="14" fillId="4" borderId="22" xfId="0" applyNumberFormat="1" applyFont="1" applyFill="1" applyBorder="1" applyAlignment="1">
      <alignment vertical="center"/>
    </xf>
    <xf numFmtId="165" fontId="14" fillId="4" borderId="23" xfId="0" applyNumberFormat="1" applyFont="1" applyFill="1" applyBorder="1" applyAlignment="1">
      <alignment vertical="center"/>
    </xf>
    <xf numFmtId="165" fontId="14" fillId="4" borderId="10" xfId="0" applyNumberFormat="1" applyFont="1" applyFill="1" applyBorder="1" applyAlignment="1">
      <alignment vertical="center"/>
    </xf>
    <xf numFmtId="164" fontId="14" fillId="4" borderId="22" xfId="0" applyNumberFormat="1" applyFont="1" applyFill="1" applyBorder="1" applyAlignment="1">
      <alignment vertical="center"/>
    </xf>
    <xf numFmtId="164" fontId="14" fillId="4" borderId="23" xfId="0" applyNumberFormat="1" applyFont="1" applyFill="1" applyBorder="1" applyAlignment="1">
      <alignment vertical="center"/>
    </xf>
    <xf numFmtId="164" fontId="14" fillId="4" borderId="25" xfId="0" applyNumberFormat="1" applyFont="1" applyFill="1" applyBorder="1" applyAlignment="1">
      <alignment vertical="center"/>
    </xf>
    <xf numFmtId="164" fontId="14" fillId="4" borderId="26" xfId="0" applyNumberFormat="1" applyFont="1" applyFill="1" applyBorder="1" applyAlignment="1">
      <alignment vertical="center"/>
    </xf>
    <xf numFmtId="164" fontId="3" fillId="2" borderId="27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6" fillId="0" borderId="0" xfId="2" applyFont="1" applyAlignment="1" applyProtection="1">
      <alignment vertical="center"/>
      <protection locked="0"/>
    </xf>
    <xf numFmtId="3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</cellXfs>
  <cellStyles count="3">
    <cellStyle name="Lien hypertexte" xfId="2" builtinId="8"/>
    <cellStyle name="Normal" xfId="0" builtinId="0"/>
    <cellStyle name="Pourcentage" xfId="1" builtinId="5"/>
  </cellStyles>
  <dxfs count="4">
    <dxf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104776</xdr:rowOff>
    </xdr:from>
    <xdr:to>
      <xdr:col>22</xdr:col>
      <xdr:colOff>448972</xdr:colOff>
      <xdr:row>17</xdr:row>
      <xdr:rowOff>108510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8A484-55F5-87B7-CB7B-5571DE7E1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3275" y="104776"/>
          <a:ext cx="6992647" cy="455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DR2VN5kRjb0?si=XlETxVpXLd9eCYHC" TargetMode="External"/><Relationship Id="rId2" Type="http://schemas.openxmlformats.org/officeDocument/2006/relationships/hyperlink" Target="https://www.arbeitstage.ch/FR/" TargetMode="External"/><Relationship Id="rId1" Type="http://schemas.openxmlformats.org/officeDocument/2006/relationships/hyperlink" Target="https://fedlex.data.admin.ch/eli/cc/1966/57_57_5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79A7-E409-4D8C-B816-A735ADB15510}">
  <dimension ref="B1:V32"/>
  <sheetViews>
    <sheetView showGridLines="0" tabSelected="1" workbookViewId="0">
      <selection activeCell="K6" sqref="K6"/>
    </sheetView>
  </sheetViews>
  <sheetFormatPr baseColWidth="10" defaultRowHeight="15.75" x14ac:dyDescent="0.25"/>
  <cols>
    <col min="1" max="1" width="0.85546875" style="1" customWidth="1"/>
    <col min="2" max="2" width="46.28515625" style="1" customWidth="1"/>
    <col min="3" max="3" width="1.7109375" style="1" customWidth="1"/>
    <col min="4" max="5" width="11.42578125" style="1"/>
    <col min="6" max="6" width="10.7109375" style="1" customWidth="1"/>
    <col min="7" max="11" width="11.42578125" style="1"/>
    <col min="12" max="12" width="0.85546875" style="1" customWidth="1"/>
    <col min="13" max="13" width="11.42578125" style="1"/>
    <col min="14" max="19" width="10.7109375" style="1" customWidth="1"/>
    <col min="20" max="16384" width="11.42578125" style="1"/>
  </cols>
  <sheetData>
    <row r="1" spans="2:11" ht="9" customHeight="1" thickBot="1" x14ac:dyDescent="0.3"/>
    <row r="2" spans="2:11" ht="39.950000000000003" customHeight="1" thickBot="1" x14ac:dyDescent="0.3">
      <c r="B2" s="40" t="s">
        <v>0</v>
      </c>
      <c r="D2" s="13" t="s">
        <v>23</v>
      </c>
    </row>
    <row r="3" spans="2:11" ht="24.95" customHeight="1" x14ac:dyDescent="0.25">
      <c r="D3" s="41" t="s">
        <v>1</v>
      </c>
    </row>
    <row r="4" spans="2:11" ht="24.95" customHeight="1" x14ac:dyDescent="0.25">
      <c r="B4" s="1" t="s">
        <v>4</v>
      </c>
      <c r="F4" s="41" t="s">
        <v>2</v>
      </c>
    </row>
    <row r="5" spans="2:11" ht="16.5" thickBot="1" x14ac:dyDescent="0.3">
      <c r="D5" s="2"/>
      <c r="E5" s="2"/>
      <c r="F5" s="2"/>
      <c r="G5" s="2"/>
      <c r="H5" s="3"/>
      <c r="I5" s="2"/>
      <c r="J5" s="2"/>
      <c r="K5" s="2"/>
    </row>
    <row r="6" spans="2:11" ht="24.95" customHeight="1" thickBot="1" x14ac:dyDescent="0.3">
      <c r="B6" s="1" t="s">
        <v>3</v>
      </c>
      <c r="D6" s="42">
        <v>2008</v>
      </c>
    </row>
    <row r="7" spans="2:11" ht="8.25" customHeight="1" thickBot="1" x14ac:dyDescent="0.3"/>
    <row r="8" spans="2:11" ht="24.95" customHeight="1" thickBot="1" x14ac:dyDescent="0.3">
      <c r="B8" s="1" t="s">
        <v>5</v>
      </c>
      <c r="D8" s="43">
        <v>251</v>
      </c>
      <c r="F8" s="52" t="s">
        <v>24</v>
      </c>
    </row>
    <row r="9" spans="2:11" ht="9" customHeight="1" thickBot="1" x14ac:dyDescent="0.3"/>
    <row r="10" spans="2:11" ht="24.95" customHeight="1" thickBot="1" x14ac:dyDescent="0.3">
      <c r="B10" s="1" t="s">
        <v>6</v>
      </c>
      <c r="D10" s="4">
        <f>+D6/D8</f>
        <v>8</v>
      </c>
    </row>
    <row r="11" spans="2:11" ht="21.95" customHeight="1" thickBot="1" x14ac:dyDescent="0.3">
      <c r="F11" s="49" t="s">
        <v>18</v>
      </c>
      <c r="G11" s="50"/>
      <c r="H11" s="50"/>
      <c r="I11" s="50"/>
      <c r="J11" s="51"/>
    </row>
    <row r="12" spans="2:11" ht="21.95" customHeight="1" thickBot="1" x14ac:dyDescent="0.3">
      <c r="B12" s="46" t="s">
        <v>7</v>
      </c>
      <c r="C12" s="47"/>
      <c r="D12" s="48"/>
      <c r="F12" s="27" t="s">
        <v>13</v>
      </c>
      <c r="G12" s="28" t="s">
        <v>14</v>
      </c>
      <c r="H12" s="28" t="s">
        <v>15</v>
      </c>
      <c r="I12" s="28" t="s">
        <v>16</v>
      </c>
      <c r="J12" s="29" t="s">
        <v>17</v>
      </c>
    </row>
    <row r="13" spans="2:11" ht="21.95" customHeight="1" x14ac:dyDescent="0.25">
      <c r="B13" s="44" t="s">
        <v>8</v>
      </c>
      <c r="C13" s="5"/>
      <c r="D13" s="6">
        <v>0.35416666666666669</v>
      </c>
      <c r="F13" s="21">
        <v>0.29166666666666669</v>
      </c>
      <c r="G13" s="22">
        <v>0.29166666666666669</v>
      </c>
      <c r="H13" s="22">
        <v>0.33333333333333331</v>
      </c>
      <c r="I13" s="22">
        <v>0.3125</v>
      </c>
      <c r="J13" s="23">
        <v>0.30208333333333331</v>
      </c>
    </row>
    <row r="14" spans="2:11" ht="21.95" customHeight="1" thickBot="1" x14ac:dyDescent="0.3">
      <c r="B14" s="45"/>
      <c r="C14" s="7"/>
      <c r="D14" s="8">
        <v>0.5</v>
      </c>
      <c r="F14" s="24">
        <v>0.48958333333333331</v>
      </c>
      <c r="G14" s="25">
        <v>0.5</v>
      </c>
      <c r="H14" s="25">
        <v>0.5</v>
      </c>
      <c r="I14" s="25">
        <v>0.47916666666666669</v>
      </c>
      <c r="J14" s="26">
        <v>0.48958333333333331</v>
      </c>
    </row>
    <row r="15" spans="2:11" ht="21.95" customHeight="1" thickBot="1" x14ac:dyDescent="0.3">
      <c r="B15" s="9" t="s">
        <v>9</v>
      </c>
      <c r="C15" s="10"/>
      <c r="D15" s="11">
        <f>+D14-D13</f>
        <v>0.14583333333333331</v>
      </c>
      <c r="F15" s="30">
        <f>+F14-F13</f>
        <v>0.19791666666666663</v>
      </c>
      <c r="G15" s="31">
        <f t="shared" ref="G15:J15" si="0">+G14-G13</f>
        <v>0.20833333333333331</v>
      </c>
      <c r="H15" s="31">
        <f t="shared" si="0"/>
        <v>0.16666666666666669</v>
      </c>
      <c r="I15" s="31">
        <f t="shared" si="0"/>
        <v>0.16666666666666669</v>
      </c>
      <c r="J15" s="32">
        <f t="shared" si="0"/>
        <v>0.1875</v>
      </c>
    </row>
    <row r="16" spans="2:11" ht="21.95" customHeight="1" x14ac:dyDescent="0.25">
      <c r="B16" s="44" t="s">
        <v>10</v>
      </c>
      <c r="C16" s="12"/>
      <c r="D16" s="6">
        <v>0.5625</v>
      </c>
      <c r="F16" s="21">
        <v>0.5625</v>
      </c>
      <c r="G16" s="22">
        <v>0.57291666666666663</v>
      </c>
      <c r="H16" s="22">
        <v>0.5625</v>
      </c>
      <c r="I16" s="22">
        <v>0.54166666666666663</v>
      </c>
      <c r="J16" s="23">
        <v>0.5625</v>
      </c>
    </row>
    <row r="17" spans="2:22" ht="21.95" customHeight="1" thickBot="1" x14ac:dyDescent="0.3">
      <c r="B17" s="45"/>
      <c r="C17" s="10"/>
      <c r="D17" s="8">
        <v>0.75</v>
      </c>
      <c r="F17" s="24">
        <v>0.6875</v>
      </c>
      <c r="G17" s="25">
        <v>0.70833333333333337</v>
      </c>
      <c r="H17" s="25">
        <v>0.6875</v>
      </c>
      <c r="I17" s="25">
        <v>0.70833333333333337</v>
      </c>
      <c r="J17" s="26">
        <v>0.70833333333333337</v>
      </c>
    </row>
    <row r="18" spans="2:22" ht="21.95" customHeight="1" thickBot="1" x14ac:dyDescent="0.3">
      <c r="B18" s="9" t="s">
        <v>11</v>
      </c>
      <c r="C18" s="10"/>
      <c r="D18" s="11">
        <f>+D17-D16</f>
        <v>0.1875</v>
      </c>
      <c r="F18" s="30">
        <f>+F17-F16</f>
        <v>0.125</v>
      </c>
      <c r="G18" s="31">
        <f t="shared" ref="G18:J18" si="1">+G17-G16</f>
        <v>0.13541666666666674</v>
      </c>
      <c r="H18" s="31">
        <f t="shared" si="1"/>
        <v>0.125</v>
      </c>
      <c r="I18" s="31">
        <f t="shared" si="1"/>
        <v>0.16666666666666674</v>
      </c>
      <c r="J18" s="32">
        <f t="shared" si="1"/>
        <v>0.14583333333333337</v>
      </c>
    </row>
    <row r="19" spans="2:22" ht="21.95" customHeight="1" thickBot="1" x14ac:dyDescent="0.3">
      <c r="B19" s="9" t="s">
        <v>12</v>
      </c>
      <c r="C19" s="10"/>
      <c r="D19" s="11">
        <f>+D15+D18</f>
        <v>0.33333333333333331</v>
      </c>
      <c r="F19" s="14">
        <f>+F15+F18</f>
        <v>0.32291666666666663</v>
      </c>
      <c r="G19" s="14">
        <f t="shared" ref="G19:J19" si="2">+G15+G18</f>
        <v>0.34375000000000006</v>
      </c>
      <c r="H19" s="14">
        <f t="shared" si="2"/>
        <v>0.29166666666666669</v>
      </c>
      <c r="I19" s="14">
        <f t="shared" si="2"/>
        <v>0.33333333333333343</v>
      </c>
      <c r="J19" s="14">
        <f t="shared" si="2"/>
        <v>0.33333333333333337</v>
      </c>
    </row>
    <row r="20" spans="2:22" ht="21.95" customHeight="1" thickBot="1" x14ac:dyDescent="0.3"/>
    <row r="21" spans="2:22" ht="21.95" customHeight="1" thickBot="1" x14ac:dyDescent="0.3">
      <c r="B21" s="41"/>
      <c r="F21" s="33">
        <f>ToLundi</f>
        <v>7.75</v>
      </c>
      <c r="G21" s="34">
        <f>ToMardi</f>
        <v>8.25</v>
      </c>
      <c r="H21" s="34">
        <f>ToMercredi</f>
        <v>7</v>
      </c>
      <c r="I21" s="34">
        <f>ToJeudi</f>
        <v>8</v>
      </c>
      <c r="J21" s="35">
        <f>ToVendredi</f>
        <v>8</v>
      </c>
      <c r="K21" s="36">
        <f>SUM(F21:J21)</f>
        <v>39</v>
      </c>
    </row>
    <row r="22" spans="2:22" ht="21.95" customHeight="1" x14ac:dyDescent="0.25">
      <c r="K22" s="37">
        <f>5*D10</f>
        <v>40</v>
      </c>
    </row>
    <row r="23" spans="2:22" ht="21.95" customHeight="1" thickBot="1" x14ac:dyDescent="0.3">
      <c r="K23" s="38">
        <f>+K21-K22</f>
        <v>-1</v>
      </c>
    </row>
    <row r="24" spans="2:22" ht="9" customHeight="1" x14ac:dyDescent="0.25"/>
    <row r="25" spans="2:22" x14ac:dyDescent="0.25">
      <c r="K25" s="39" t="s">
        <v>25</v>
      </c>
      <c r="P25" s="20" t="s">
        <v>19</v>
      </c>
      <c r="Q25" s="20" t="s">
        <v>20</v>
      </c>
      <c r="R25" s="20" t="s">
        <v>21</v>
      </c>
      <c r="S25" s="20" t="s">
        <v>22</v>
      </c>
      <c r="T25" s="18"/>
      <c r="U25" s="18"/>
      <c r="V25" s="18"/>
    </row>
    <row r="26" spans="2:22" x14ac:dyDescent="0.25">
      <c r="N26" s="16" t="s">
        <v>13</v>
      </c>
      <c r="O26" s="17">
        <f>+F19</f>
        <v>0.32291666666666663</v>
      </c>
      <c r="P26" s="16">
        <f>HOUR(O26)</f>
        <v>7</v>
      </c>
      <c r="Q26" s="16">
        <f>MINUTE(O26)</f>
        <v>45</v>
      </c>
      <c r="R26" s="16">
        <f>+P26*60+Q26</f>
        <v>465</v>
      </c>
      <c r="S26" s="19">
        <f>+R26/60</f>
        <v>7.75</v>
      </c>
      <c r="T26" s="16"/>
      <c r="U26" s="15"/>
      <c r="V26" s="15"/>
    </row>
    <row r="27" spans="2:22" x14ac:dyDescent="0.25">
      <c r="N27" s="16" t="s">
        <v>14</v>
      </c>
      <c r="O27" s="17">
        <f>+G19</f>
        <v>0.34375000000000006</v>
      </c>
      <c r="P27" s="16">
        <f t="shared" ref="P27:P30" si="3">HOUR(O27)</f>
        <v>8</v>
      </c>
      <c r="Q27" s="16">
        <f t="shared" ref="Q27:Q30" si="4">MINUTE(O27)</f>
        <v>15</v>
      </c>
      <c r="R27" s="16">
        <f t="shared" ref="R27:R30" si="5">+P27*60+Q27</f>
        <v>495</v>
      </c>
      <c r="S27" s="19">
        <f t="shared" ref="S27:S30" si="6">+R27/60</f>
        <v>8.25</v>
      </c>
      <c r="T27" s="16"/>
      <c r="U27" s="15"/>
      <c r="V27" s="15"/>
    </row>
    <row r="28" spans="2:22" x14ac:dyDescent="0.25">
      <c r="N28" s="16" t="s">
        <v>15</v>
      </c>
      <c r="O28" s="17">
        <f>+H19</f>
        <v>0.29166666666666669</v>
      </c>
      <c r="P28" s="16">
        <f t="shared" si="3"/>
        <v>7</v>
      </c>
      <c r="Q28" s="16">
        <f t="shared" si="4"/>
        <v>0</v>
      </c>
      <c r="R28" s="16">
        <f t="shared" si="5"/>
        <v>420</v>
      </c>
      <c r="S28" s="19">
        <f t="shared" si="6"/>
        <v>7</v>
      </c>
      <c r="T28" s="16"/>
      <c r="U28" s="15"/>
      <c r="V28" s="15"/>
    </row>
    <row r="29" spans="2:22" x14ac:dyDescent="0.25">
      <c r="N29" s="16" t="s">
        <v>16</v>
      </c>
      <c r="O29" s="17">
        <f>+I19</f>
        <v>0.33333333333333343</v>
      </c>
      <c r="P29" s="16">
        <f t="shared" si="3"/>
        <v>8</v>
      </c>
      <c r="Q29" s="16">
        <f t="shared" si="4"/>
        <v>0</v>
      </c>
      <c r="R29" s="16">
        <f t="shared" si="5"/>
        <v>480</v>
      </c>
      <c r="S29" s="19">
        <f t="shared" si="6"/>
        <v>8</v>
      </c>
      <c r="T29" s="16"/>
      <c r="U29" s="15"/>
      <c r="V29" s="15"/>
    </row>
    <row r="30" spans="2:22" x14ac:dyDescent="0.25">
      <c r="N30" s="16" t="s">
        <v>17</v>
      </c>
      <c r="O30" s="17">
        <f>+J19</f>
        <v>0.33333333333333337</v>
      </c>
      <c r="P30" s="16">
        <f t="shared" si="3"/>
        <v>8</v>
      </c>
      <c r="Q30" s="16">
        <f t="shared" si="4"/>
        <v>0</v>
      </c>
      <c r="R30" s="16">
        <f t="shared" si="5"/>
        <v>480</v>
      </c>
      <c r="S30" s="19">
        <f t="shared" si="6"/>
        <v>8</v>
      </c>
      <c r="T30" s="16"/>
      <c r="U30" s="15"/>
      <c r="V30" s="15"/>
    </row>
    <row r="31" spans="2:22" x14ac:dyDescent="0.25">
      <c r="N31" s="16"/>
      <c r="O31" s="16"/>
      <c r="P31" s="16"/>
      <c r="Q31" s="16"/>
      <c r="R31" s="16"/>
      <c r="S31" s="16"/>
      <c r="T31" s="16"/>
      <c r="U31" s="15"/>
      <c r="V31" s="15"/>
    </row>
    <row r="32" spans="2:22" x14ac:dyDescent="0.25">
      <c r="N32" s="16"/>
      <c r="O32" s="16"/>
      <c r="P32" s="16"/>
      <c r="Q32" s="16"/>
      <c r="R32" s="16"/>
      <c r="S32" s="16"/>
      <c r="T32" s="16"/>
      <c r="U32" s="15"/>
      <c r="V32" s="15"/>
    </row>
  </sheetData>
  <sheetProtection sheet="1" objects="1" scenarios="1"/>
  <mergeCells count="4">
    <mergeCell ref="B13:B14"/>
    <mergeCell ref="B16:B17"/>
    <mergeCell ref="B12:D12"/>
    <mergeCell ref="F11:J11"/>
  </mergeCells>
  <phoneticPr fontId="8" type="noConversion"/>
  <conditionalFormatting sqref="F19:J19">
    <cfRule type="expression" dxfId="3" priority="3">
      <formula>F$21&gt;$D$10</formula>
    </cfRule>
    <cfRule type="expression" dxfId="2" priority="4">
      <formula>F$21&lt;$D$10</formula>
    </cfRule>
  </conditionalFormatting>
  <conditionalFormatting sqref="K23">
    <cfRule type="expression" dxfId="1" priority="1">
      <formula>$K$21&lt;$K$22</formula>
    </cfRule>
    <cfRule type="expression" dxfId="0" priority="2">
      <formula>$K$21&gt;$K$22</formula>
    </cfRule>
  </conditionalFormatting>
  <hyperlinks>
    <hyperlink ref="D3" r:id="rId1" xr:uid="{6E493B1B-2AD6-45C9-A4A3-BDA788101AE5}"/>
    <hyperlink ref="F4" r:id="rId2" display="https://www.arbeitstage.ch/FR/" xr:uid="{5F916EA3-1EF3-4189-B813-88E14EFEE639}"/>
    <hyperlink ref="F8" r:id="rId3" xr:uid="{89BCEFB4-CF79-425F-B0F1-569C73690D13}"/>
  </hyperlinks>
  <pageMargins left="0.39370078740157483" right="0.19685039370078741" top="0.78740157480314965" bottom="0.39370078740157483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Feuil1</vt:lpstr>
      <vt:lpstr>H_Jour</vt:lpstr>
      <vt:lpstr>ToJeudi</vt:lpstr>
      <vt:lpstr>ToLundi</vt:lpstr>
      <vt:lpstr>ToMardi</vt:lpstr>
      <vt:lpstr>ToMercredi</vt:lpstr>
      <vt:lpstr>ToVendredi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2023-11-20T17:25:53Z</cp:lastPrinted>
  <dcterms:created xsi:type="dcterms:W3CDTF">2023-11-20T14:46:45Z</dcterms:created>
  <dcterms:modified xsi:type="dcterms:W3CDTF">2023-11-20T18:58:32Z</dcterms:modified>
</cp:coreProperties>
</file>