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undig.org\"/>
    </mc:Choice>
  </mc:AlternateContent>
  <xr:revisionPtr revIDLastSave="0" documentId="8_{5A137067-4A9E-484E-B1B7-73D5E88B2765}" xr6:coauthVersionLast="47" xr6:coauthVersionMax="47" xr10:uidLastSave="{00000000-0000-0000-0000-000000000000}"/>
  <bookViews>
    <workbookView xWindow="-120" yWindow="-120" windowWidth="29040" windowHeight="15720" xr2:uid="{7BF8629E-BC71-44A3-9257-67EB18DACAE3}"/>
  </bookViews>
  <sheets>
    <sheet name="Feuil1" sheetId="1" r:id="rId1"/>
  </sheets>
  <definedNames>
    <definedName name="_xlnm.Print_Area" localSheetId="0">Feuil1!$A$1:$O$27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 s="1"/>
  <c r="V13" i="1" s="1"/>
  <c r="W13" i="1" s="1"/>
  <c r="D13" i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7" i="1" s="1"/>
  <c r="T17" i="1" s="1"/>
  <c r="U17" i="1" s="1"/>
  <c r="V17" i="1" s="1"/>
  <c r="W17" i="1" s="1"/>
  <c r="D15" i="1"/>
  <c r="E15" i="1" s="1"/>
  <c r="F15" i="1" s="1"/>
  <c r="G15" i="1" s="1"/>
  <c r="H15" i="1" s="1"/>
  <c r="I15" i="1" s="1"/>
  <c r="J15" i="1" s="1"/>
  <c r="K15" i="1" s="1"/>
  <c r="L15" i="1" s="1"/>
  <c r="M15" i="1" s="1"/>
  <c r="D16" i="1"/>
  <c r="E16" i="1" s="1"/>
  <c r="F16" i="1" s="1"/>
  <c r="G16" i="1" s="1"/>
  <c r="D17" i="1"/>
  <c r="E17" i="1" s="1"/>
  <c r="F17" i="1" s="1"/>
  <c r="G17" i="1" s="1"/>
  <c r="H17" i="1" s="1"/>
  <c r="C12" i="1"/>
  <c r="N17" i="1" l="1"/>
  <c r="O17" i="1" s="1"/>
  <c r="P17" i="1" s="1"/>
  <c r="Q17" i="1" s="1"/>
  <c r="R17" i="1" s="1"/>
  <c r="H16" i="1"/>
  <c r="I17" i="1" s="1"/>
  <c r="J17" i="1" s="1"/>
  <c r="K17" i="1" s="1"/>
  <c r="L17" i="1" s="1"/>
  <c r="M17" i="1" s="1"/>
</calcChain>
</file>

<file path=xl/sharedStrings.xml><?xml version="1.0" encoding="utf-8"?>
<sst xmlns="http://schemas.openxmlformats.org/spreadsheetml/2006/main" count="26" uniqueCount="25">
  <si>
    <t>Caisse 1</t>
  </si>
  <si>
    <t>Liquidités nécessaires pour les 5  premières années</t>
  </si>
  <si>
    <t>Caisse 2</t>
  </si>
  <si>
    <t>Caisse 3</t>
  </si>
  <si>
    <t>Caisse 4</t>
  </si>
  <si>
    <t>Placements</t>
  </si>
  <si>
    <t>Prélèvements</t>
  </si>
  <si>
    <t>01-05</t>
  </si>
  <si>
    <t>06-10</t>
  </si>
  <si>
    <t>01-10</t>
  </si>
  <si>
    <t>11-15</t>
  </si>
  <si>
    <t>01-15</t>
  </si>
  <si>
    <t>16-20</t>
  </si>
  <si>
    <t>Placements en fonds 100% Obligations sur 5 ans. 
Ensuite, transfert en Caisse 1 pour les 5 années suivantes</t>
  </si>
  <si>
    <t>Placements en fonds 50% Obligations et 50% Actions sur 10 ans. 
Ensuite, transfert en Caisse 1 pour les 5 années suivantes</t>
  </si>
  <si>
    <t>Placements en fonds 100% Actions sur 15 ans. 
Ensuite, transfert en Caisse 1 pour les 5 années suivantes</t>
  </si>
  <si>
    <t>Performance attendue</t>
  </si>
  <si>
    <t>Capital initial</t>
  </si>
  <si>
    <t>Prélèvement à la fin de chaque année</t>
  </si>
  <si>
    <t>C1</t>
  </si>
  <si>
    <t>C2</t>
  </si>
  <si>
    <t>C4</t>
  </si>
  <si>
    <t>C3</t>
  </si>
  <si>
    <t>Version 1.0 / 15.11.2023 / PK</t>
  </si>
  <si>
    <t>Placements sous forme de Caisses stratégiques et prélèvements sur 20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</si>
</sst>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4"/>
      <name val="Arial"/>
      <family val="2"/>
    </font>
    <font>
      <sz val="8"/>
      <color theme="1"/>
      <name val="Arial"/>
      <family val="2"/>
    </font>
    <font>
      <b/>
      <sz val="8"/>
      <color theme="4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7F13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2" borderId="21" xfId="0" quotePrefix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" fontId="4" fillId="0" borderId="29" xfId="0" quotePrefix="1" applyNumberFormat="1" applyFont="1" applyBorder="1" applyAlignment="1">
      <alignment horizontal="center" vertical="center"/>
    </xf>
    <xf numFmtId="0" fontId="4" fillId="0" borderId="18" xfId="0" quotePrefix="1" applyFont="1" applyBorder="1" applyAlignment="1">
      <alignment horizontal="center" vertical="center"/>
    </xf>
    <xf numFmtId="0" fontId="4" fillId="0" borderId="30" xfId="0" quotePrefix="1" applyFont="1" applyBorder="1" applyAlignment="1">
      <alignment horizontal="center" vertical="center"/>
    </xf>
    <xf numFmtId="0" fontId="4" fillId="0" borderId="19" xfId="0" quotePrefix="1" applyFont="1" applyBorder="1" applyAlignment="1">
      <alignment horizontal="center" vertical="center"/>
    </xf>
    <xf numFmtId="0" fontId="4" fillId="0" borderId="28" xfId="0" quotePrefix="1" applyFont="1" applyBorder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164" fontId="8" fillId="0" borderId="0" xfId="1" applyNumberFormat="1" applyFont="1" applyAlignment="1" applyProtection="1">
      <alignment vertical="center"/>
      <protection locked="0"/>
    </xf>
    <xf numFmtId="164" fontId="7" fillId="3" borderId="0" xfId="1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7" fillId="4" borderId="0" xfId="1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43" fontId="6" fillId="0" borderId="0" xfId="1" applyFont="1" applyBorder="1" applyAlignment="1" applyProtection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6" fillId="0" borderId="14" xfId="1" applyFont="1" applyBorder="1" applyAlignment="1" applyProtection="1">
      <alignment horizontal="right" vertical="center"/>
      <protection locked="0"/>
    </xf>
    <xf numFmtId="43" fontId="6" fillId="0" borderId="15" xfId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3" fontId="6" fillId="0" borderId="16" xfId="1" applyFont="1" applyBorder="1" applyAlignment="1" applyProtection="1">
      <alignment horizontal="right" vertical="center"/>
      <protection locked="0"/>
    </xf>
    <xf numFmtId="0" fontId="11" fillId="5" borderId="2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0" fontId="6" fillId="0" borderId="8" xfId="2" applyNumberFormat="1" applyFont="1" applyBorder="1" applyAlignment="1" applyProtection="1">
      <alignment horizontal="center" vertical="center" wrapText="1"/>
      <protection locked="0"/>
    </xf>
    <xf numFmtId="10" fontId="6" fillId="0" borderId="9" xfId="2" applyNumberFormat="1" applyFont="1" applyBorder="1" applyAlignment="1" applyProtection="1">
      <alignment horizontal="center" vertical="center" wrapText="1"/>
      <protection locked="0"/>
    </xf>
    <xf numFmtId="10" fontId="6" fillId="0" borderId="4" xfId="2" applyNumberFormat="1" applyFont="1" applyBorder="1" applyAlignment="1" applyProtection="1">
      <alignment horizontal="center" vertical="center" wrapText="1"/>
      <protection locked="0"/>
    </xf>
    <xf numFmtId="10" fontId="6" fillId="0" borderId="5" xfId="2" applyNumberFormat="1" applyFont="1" applyBorder="1" applyAlignment="1" applyProtection="1">
      <alignment horizontal="center" vertical="center" wrapText="1"/>
      <protection locked="0"/>
    </xf>
    <xf numFmtId="10" fontId="6" fillId="0" borderId="6" xfId="2" applyNumberFormat="1" applyFont="1" applyBorder="1" applyAlignment="1" applyProtection="1">
      <alignment horizontal="center" vertical="center" wrapText="1"/>
      <protection locked="0"/>
    </xf>
    <xf numFmtId="10" fontId="6" fillId="0" borderId="7" xfId="2" applyNumberFormat="1" applyFont="1" applyBorder="1" applyAlignment="1" applyProtection="1">
      <alignment horizontal="center" vertical="center" wrapText="1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17F1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600" b="1">
                <a:latin typeface="Arial" panose="020B0604020202020204" pitchFamily="34" charset="0"/>
                <a:cs typeface="Arial" panose="020B0604020202020204" pitchFamily="34" charset="0"/>
              </a:rPr>
              <a:t>Placements sous forme de Caisses stratégiques + Prélèvements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Feuil1!$B$14</c:f>
              <c:strCache>
                <c:ptCount val="1"/>
                <c:pt idx="0">
                  <c:v>C4</c:v>
                </c:pt>
              </c:strCache>
            </c:strRef>
          </c:tx>
          <c:spPr>
            <a:solidFill>
              <a:srgbClr val="17F131"/>
            </a:solidFill>
            <a:ln>
              <a:noFill/>
            </a:ln>
            <a:effectLst/>
          </c:spPr>
          <c:invertIfNegative val="0"/>
          <c:val>
            <c:numRef>
              <c:f>Feuil1!$C$14:$W$14</c:f>
              <c:numCache>
                <c:formatCode>_-* #\ ##0_-;\-* #\ ##0_-;_-* "-"??_-;_-@_-</c:formatCode>
                <c:ptCount val="21"/>
                <c:pt idx="0">
                  <c:v>86583</c:v>
                </c:pt>
                <c:pt idx="1">
                  <c:v>90912.150000000009</c:v>
                </c:pt>
                <c:pt idx="2">
                  <c:v>95457.757500000007</c:v>
                </c:pt>
                <c:pt idx="3">
                  <c:v>100230.64537500001</c:v>
                </c:pt>
                <c:pt idx="4">
                  <c:v>105242.17764375001</c:v>
                </c:pt>
                <c:pt idx="5">
                  <c:v>110504.28652593751</c:v>
                </c:pt>
                <c:pt idx="6">
                  <c:v>116029.50085223439</c:v>
                </c:pt>
                <c:pt idx="7">
                  <c:v>121830.97589484611</c:v>
                </c:pt>
                <c:pt idx="8">
                  <c:v>127922.52468958842</c:v>
                </c:pt>
                <c:pt idx="9">
                  <c:v>134318.65092406786</c:v>
                </c:pt>
                <c:pt idx="10">
                  <c:v>141034.58347027126</c:v>
                </c:pt>
                <c:pt idx="11">
                  <c:v>148086.31264378483</c:v>
                </c:pt>
                <c:pt idx="12">
                  <c:v>155490.62827597407</c:v>
                </c:pt>
                <c:pt idx="13">
                  <c:v>163265.15968977279</c:v>
                </c:pt>
                <c:pt idx="14">
                  <c:v>171428.41767426144</c:v>
                </c:pt>
                <c:pt idx="15">
                  <c:v>179999.83855797452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5-4975-ABDD-6973A65EEE95}"/>
            </c:ext>
          </c:extLst>
        </c:ser>
        <c:ser>
          <c:idx val="1"/>
          <c:order val="1"/>
          <c:tx>
            <c:strRef>
              <c:f>Feuil1!$B$15</c:f>
              <c:strCache>
                <c:ptCount val="1"/>
                <c:pt idx="0">
                  <c:v>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Feuil1!$C$15:$W$15</c:f>
              <c:numCache>
                <c:formatCode>_-* #\ ##0_-;\-* #\ ##0_-;_-* "-"??_-;_-@_-</c:formatCode>
                <c:ptCount val="21"/>
                <c:pt idx="0">
                  <c:v>133937</c:v>
                </c:pt>
                <c:pt idx="1">
                  <c:v>137955.11000000002</c:v>
                </c:pt>
                <c:pt idx="2">
                  <c:v>142093.76330000002</c:v>
                </c:pt>
                <c:pt idx="3">
                  <c:v>146356.57619900003</c:v>
                </c:pt>
                <c:pt idx="4">
                  <c:v>150747.27348497004</c:v>
                </c:pt>
                <c:pt idx="5">
                  <c:v>155269.69168951915</c:v>
                </c:pt>
                <c:pt idx="6">
                  <c:v>159927.78244020473</c:v>
                </c:pt>
                <c:pt idx="7">
                  <c:v>164725.61591341087</c:v>
                </c:pt>
                <c:pt idx="8">
                  <c:v>169667.38439081321</c:v>
                </c:pt>
                <c:pt idx="9">
                  <c:v>174757.40592253761</c:v>
                </c:pt>
                <c:pt idx="10">
                  <c:v>180000.12810021374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5-4975-ABDD-6973A65EEE95}"/>
            </c:ext>
          </c:extLst>
        </c:ser>
        <c:ser>
          <c:idx val="2"/>
          <c:order val="2"/>
          <c:tx>
            <c:strRef>
              <c:f>Feuil1!$B$16</c:f>
              <c:strCache>
                <c:ptCount val="1"/>
                <c:pt idx="0">
                  <c:v>C2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Feuil1!$C$16:$W$16</c:f>
              <c:numCache>
                <c:formatCode>_-* #\ ##0_-;\-* #\ ##0_-;_-* "-"??_-;_-@_-</c:formatCode>
                <c:ptCount val="21"/>
                <c:pt idx="0">
                  <c:v>167087</c:v>
                </c:pt>
                <c:pt idx="1">
                  <c:v>169593.30499999999</c:v>
                </c:pt>
                <c:pt idx="2">
                  <c:v>172137.20457499998</c:v>
                </c:pt>
                <c:pt idx="3">
                  <c:v>174719.26264362497</c:v>
                </c:pt>
                <c:pt idx="4">
                  <c:v>177340.05158327933</c:v>
                </c:pt>
                <c:pt idx="5">
                  <c:v>180000.15235702851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A5-4975-ABDD-6973A65EEE95}"/>
            </c:ext>
          </c:extLst>
        </c:ser>
        <c:ser>
          <c:idx val="3"/>
          <c:order val="3"/>
          <c:tx>
            <c:strRef>
              <c:f>Feuil1!$B$17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Feuil1!$C$17:$W$17</c:f>
              <c:numCache>
                <c:formatCode>_-* #\ ##0_-;\-* #\ ##0_-;_-* "-"??_-;_-@_-</c:formatCode>
                <c:ptCount val="21"/>
                <c:pt idx="0">
                  <c:v>180000</c:v>
                </c:pt>
                <c:pt idx="1">
                  <c:v>144000</c:v>
                </c:pt>
                <c:pt idx="2">
                  <c:v>108000</c:v>
                </c:pt>
                <c:pt idx="3">
                  <c:v>72000</c:v>
                </c:pt>
                <c:pt idx="4">
                  <c:v>36000</c:v>
                </c:pt>
                <c:pt idx="5">
                  <c:v>0</c:v>
                </c:pt>
                <c:pt idx="6">
                  <c:v>144000.15235702851</c:v>
                </c:pt>
                <c:pt idx="7">
                  <c:v>108000.15235702851</c:v>
                </c:pt>
                <c:pt idx="8">
                  <c:v>72000.152357028506</c:v>
                </c:pt>
                <c:pt idx="9">
                  <c:v>36000.152357028506</c:v>
                </c:pt>
                <c:pt idx="10">
                  <c:v>0.15235702850623056</c:v>
                </c:pt>
                <c:pt idx="11">
                  <c:v>144000.12810021374</c:v>
                </c:pt>
                <c:pt idx="12">
                  <c:v>108000.12810021374</c:v>
                </c:pt>
                <c:pt idx="13">
                  <c:v>72000.12810021374</c:v>
                </c:pt>
                <c:pt idx="14">
                  <c:v>36000.12810021374</c:v>
                </c:pt>
                <c:pt idx="15">
                  <c:v>0.12810021374025382</c:v>
                </c:pt>
                <c:pt idx="16">
                  <c:v>143999.83855797452</c:v>
                </c:pt>
                <c:pt idx="17">
                  <c:v>107999.83855797452</c:v>
                </c:pt>
                <c:pt idx="18">
                  <c:v>71999.838557974523</c:v>
                </c:pt>
                <c:pt idx="19">
                  <c:v>35999.838557974523</c:v>
                </c:pt>
                <c:pt idx="20">
                  <c:v>-0.16144202547729947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A5-4975-ABDD-6973A65E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6293055"/>
        <c:axId val="1404450671"/>
      </c:barChart>
      <c:catAx>
        <c:axId val="140629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4450671"/>
        <c:crosses val="autoZero"/>
        <c:auto val="1"/>
        <c:lblAlgn val="ctr"/>
        <c:lblOffset val="100"/>
        <c:noMultiLvlLbl val="0"/>
      </c:catAx>
      <c:valAx>
        <c:axId val="140445067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629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17</xdr:row>
      <xdr:rowOff>138112</xdr:rowOff>
    </xdr:from>
    <xdr:to>
      <xdr:col>13</xdr:col>
      <xdr:colOff>1104900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F0F0914-5A4B-21A6-1D5D-91024F46C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A818-A99F-4C5F-9A41-BDB9DE2A0D04}">
  <dimension ref="B1:W47"/>
  <sheetViews>
    <sheetView showGridLines="0" tabSelected="1" topLeftCell="A4" workbookViewId="0">
      <selection activeCell="C6" sqref="C6"/>
    </sheetView>
  </sheetViews>
  <sheetFormatPr baseColWidth="10" defaultRowHeight="12.75" x14ac:dyDescent="0.25"/>
  <cols>
    <col min="1" max="1" width="1.7109375" style="1" customWidth="1"/>
    <col min="2" max="2" width="11.42578125" style="1"/>
    <col min="3" max="12" width="8.7109375" style="1" customWidth="1"/>
    <col min="13" max="14" width="16.7109375" style="1" customWidth="1"/>
    <col min="15" max="15" width="1.7109375" style="1" customWidth="1"/>
    <col min="16" max="16384" width="11.42578125" style="1"/>
  </cols>
  <sheetData>
    <row r="1" spans="2:23" ht="5.25" customHeight="1" x14ac:dyDescent="0.25"/>
    <row r="2" spans="2:23" s="3" customFormat="1" ht="24.95" customHeight="1" x14ac:dyDescent="0.25">
      <c r="B2" s="35" t="s">
        <v>24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23" s="2" customFormat="1" ht="5.25" customHeight="1" thickBot="1" x14ac:dyDescent="0.3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23" s="2" customFormat="1" ht="39.950000000000003" customHeight="1" thickBot="1" x14ac:dyDescent="0.3">
      <c r="B4" s="4"/>
      <c r="C4" s="36" t="s">
        <v>17</v>
      </c>
      <c r="D4" s="37"/>
      <c r="E4" s="4"/>
      <c r="F4" s="40" t="s">
        <v>18</v>
      </c>
      <c r="G4" s="41"/>
      <c r="H4" s="42"/>
      <c r="I4" s="4"/>
      <c r="J4" s="4"/>
      <c r="K4" s="4"/>
      <c r="L4" s="4"/>
      <c r="M4" s="34" t="s">
        <v>23</v>
      </c>
      <c r="N4" s="34"/>
    </row>
    <row r="5" spans="2:23" s="2" customFormat="1" ht="30" customHeight="1" thickBot="1" x14ac:dyDescent="0.3">
      <c r="C5" s="38">
        <v>567607</v>
      </c>
      <c r="D5" s="39"/>
      <c r="F5" s="38">
        <v>36000</v>
      </c>
      <c r="G5" s="43"/>
      <c r="H5" s="39"/>
      <c r="K5" s="56" t="s">
        <v>16</v>
      </c>
      <c r="L5" s="57"/>
      <c r="M5" s="20" t="s">
        <v>5</v>
      </c>
      <c r="N5" s="21" t="s">
        <v>6</v>
      </c>
    </row>
    <row r="6" spans="2:23" s="2" customFormat="1" ht="5.25" customHeight="1" thickBot="1" x14ac:dyDescent="0.3">
      <c r="C6" s="30"/>
      <c r="D6" s="30"/>
      <c r="F6" s="30"/>
      <c r="G6" s="30"/>
      <c r="H6" s="30"/>
      <c r="K6" s="31"/>
      <c r="L6" s="32"/>
      <c r="M6" s="5"/>
      <c r="N6" s="7"/>
    </row>
    <row r="7" spans="2:23" s="2" customFormat="1" ht="30" customHeight="1" x14ac:dyDescent="0.25">
      <c r="B7" s="22" t="s">
        <v>0</v>
      </c>
      <c r="C7" s="44" t="s">
        <v>1</v>
      </c>
      <c r="D7" s="45"/>
      <c r="E7" s="45"/>
      <c r="F7" s="45"/>
      <c r="G7" s="45"/>
      <c r="H7" s="45"/>
      <c r="I7" s="45"/>
      <c r="J7" s="46"/>
      <c r="K7" s="58">
        <v>0</v>
      </c>
      <c r="L7" s="59"/>
      <c r="M7" s="6"/>
      <c r="N7" s="8" t="s">
        <v>7</v>
      </c>
    </row>
    <row r="8" spans="2:23" s="2" customFormat="1" ht="30" customHeight="1" x14ac:dyDescent="0.25">
      <c r="B8" s="23" t="s">
        <v>2</v>
      </c>
      <c r="C8" s="47" t="s">
        <v>13</v>
      </c>
      <c r="D8" s="48"/>
      <c r="E8" s="48"/>
      <c r="F8" s="48"/>
      <c r="G8" s="48"/>
      <c r="H8" s="48"/>
      <c r="I8" s="48"/>
      <c r="J8" s="49"/>
      <c r="K8" s="60">
        <v>1.4999999999999999E-2</v>
      </c>
      <c r="L8" s="61"/>
      <c r="M8" s="11" t="s">
        <v>7</v>
      </c>
      <c r="N8" s="9" t="s">
        <v>8</v>
      </c>
    </row>
    <row r="9" spans="2:23" s="2" customFormat="1" ht="30" customHeight="1" x14ac:dyDescent="0.25">
      <c r="B9" s="24" t="s">
        <v>3</v>
      </c>
      <c r="C9" s="50" t="s">
        <v>14</v>
      </c>
      <c r="D9" s="51"/>
      <c r="E9" s="51"/>
      <c r="F9" s="51"/>
      <c r="G9" s="51"/>
      <c r="H9" s="51"/>
      <c r="I9" s="51"/>
      <c r="J9" s="52"/>
      <c r="K9" s="60">
        <v>0.03</v>
      </c>
      <c r="L9" s="61"/>
      <c r="M9" s="11" t="s">
        <v>9</v>
      </c>
      <c r="N9" s="9" t="s">
        <v>10</v>
      </c>
    </row>
    <row r="10" spans="2:23" s="2" customFormat="1" ht="30" customHeight="1" thickBot="1" x14ac:dyDescent="0.3">
      <c r="B10" s="25" t="s">
        <v>4</v>
      </c>
      <c r="C10" s="53" t="s">
        <v>15</v>
      </c>
      <c r="D10" s="54"/>
      <c r="E10" s="54"/>
      <c r="F10" s="54"/>
      <c r="G10" s="54"/>
      <c r="H10" s="54"/>
      <c r="I10" s="54"/>
      <c r="J10" s="55"/>
      <c r="K10" s="62">
        <v>0.05</v>
      </c>
      <c r="L10" s="63"/>
      <c r="M10" s="12" t="s">
        <v>11</v>
      </c>
      <c r="N10" s="10" t="s">
        <v>12</v>
      </c>
    </row>
    <row r="11" spans="2:23" s="2" customFormat="1" ht="9" customHeight="1" x14ac:dyDescent="0.25"/>
    <row r="12" spans="2:23" s="2" customFormat="1" ht="15" customHeight="1" x14ac:dyDescent="0.25">
      <c r="C12" s="13">
        <f>SUM(C14:C17)</f>
        <v>567607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2:23" s="18" customFormat="1" ht="15" customHeight="1" x14ac:dyDescent="0.25">
      <c r="C13" s="19">
        <v>0</v>
      </c>
      <c r="D13" s="19">
        <f>+C13+1</f>
        <v>1</v>
      </c>
      <c r="E13" s="19">
        <f t="shared" ref="E13:W13" si="0">+D13+1</f>
        <v>2</v>
      </c>
      <c r="F13" s="19">
        <f t="shared" si="0"/>
        <v>3</v>
      </c>
      <c r="G13" s="19">
        <f t="shared" si="0"/>
        <v>4</v>
      </c>
      <c r="H13" s="19">
        <f t="shared" si="0"/>
        <v>5</v>
      </c>
      <c r="I13" s="19">
        <f t="shared" si="0"/>
        <v>6</v>
      </c>
      <c r="J13" s="19">
        <f t="shared" si="0"/>
        <v>7</v>
      </c>
      <c r="K13" s="19">
        <f t="shared" si="0"/>
        <v>8</v>
      </c>
      <c r="L13" s="19">
        <f t="shared" si="0"/>
        <v>9</v>
      </c>
      <c r="M13" s="19">
        <f t="shared" si="0"/>
        <v>10</v>
      </c>
      <c r="N13" s="19">
        <f t="shared" si="0"/>
        <v>11</v>
      </c>
      <c r="O13" s="19">
        <f t="shared" si="0"/>
        <v>12</v>
      </c>
      <c r="P13" s="19">
        <f t="shared" si="0"/>
        <v>13</v>
      </c>
      <c r="Q13" s="19">
        <f t="shared" si="0"/>
        <v>14</v>
      </c>
      <c r="R13" s="19">
        <f t="shared" si="0"/>
        <v>15</v>
      </c>
      <c r="S13" s="19">
        <f t="shared" si="0"/>
        <v>16</v>
      </c>
      <c r="T13" s="19">
        <f t="shared" si="0"/>
        <v>17</v>
      </c>
      <c r="U13" s="19">
        <f t="shared" si="0"/>
        <v>18</v>
      </c>
      <c r="V13" s="19">
        <f t="shared" si="0"/>
        <v>19</v>
      </c>
      <c r="W13" s="19">
        <f t="shared" si="0"/>
        <v>20</v>
      </c>
    </row>
    <row r="14" spans="2:23" s="2" customFormat="1" ht="15" customHeight="1" x14ac:dyDescent="0.25">
      <c r="B14" s="26" t="s">
        <v>21</v>
      </c>
      <c r="C14" s="14">
        <v>86583</v>
      </c>
      <c r="D14" s="15">
        <f>+C14*(1+$K$10)</f>
        <v>90912.150000000009</v>
      </c>
      <c r="E14" s="15">
        <f t="shared" ref="E14:R14" si="1">+D14*(1+$K$10)</f>
        <v>95457.757500000007</v>
      </c>
      <c r="F14" s="15">
        <f t="shared" si="1"/>
        <v>100230.64537500001</v>
      </c>
      <c r="G14" s="15">
        <f t="shared" si="1"/>
        <v>105242.17764375001</v>
      </c>
      <c r="H14" s="15">
        <f t="shared" si="1"/>
        <v>110504.28652593751</v>
      </c>
      <c r="I14" s="15">
        <f t="shared" si="1"/>
        <v>116029.50085223439</v>
      </c>
      <c r="J14" s="15">
        <f t="shared" si="1"/>
        <v>121830.97589484611</v>
      </c>
      <c r="K14" s="15">
        <f t="shared" si="1"/>
        <v>127922.52468958842</v>
      </c>
      <c r="L14" s="15">
        <f t="shared" si="1"/>
        <v>134318.65092406786</v>
      </c>
      <c r="M14" s="15">
        <f t="shared" si="1"/>
        <v>141034.58347027126</v>
      </c>
      <c r="N14" s="15">
        <f t="shared" si="1"/>
        <v>148086.31264378483</v>
      </c>
      <c r="O14" s="15">
        <f t="shared" si="1"/>
        <v>155490.62827597407</v>
      </c>
      <c r="P14" s="15">
        <f t="shared" si="1"/>
        <v>163265.15968977279</v>
      </c>
      <c r="Q14" s="15">
        <f t="shared" si="1"/>
        <v>171428.41767426144</v>
      </c>
      <c r="R14" s="17">
        <f t="shared" si="1"/>
        <v>179999.83855797452</v>
      </c>
      <c r="S14" s="15">
        <v>0</v>
      </c>
      <c r="T14" s="15">
        <v>0</v>
      </c>
      <c r="U14" s="15">
        <v>0</v>
      </c>
      <c r="V14" s="15">
        <v>0</v>
      </c>
      <c r="W14" s="16"/>
    </row>
    <row r="15" spans="2:23" s="2" customFormat="1" ht="15" customHeight="1" x14ac:dyDescent="0.25">
      <c r="B15" s="27" t="s">
        <v>22</v>
      </c>
      <c r="C15" s="14">
        <v>133937</v>
      </c>
      <c r="D15" s="15">
        <f>+C15*(1+$K$9)</f>
        <v>137955.11000000002</v>
      </c>
      <c r="E15" s="15">
        <f t="shared" ref="E15:M15" si="2">+D15*(1+$K$9)</f>
        <v>142093.76330000002</v>
      </c>
      <c r="F15" s="15">
        <f t="shared" si="2"/>
        <v>146356.57619900003</v>
      </c>
      <c r="G15" s="15">
        <f t="shared" si="2"/>
        <v>150747.27348497004</v>
      </c>
      <c r="H15" s="15">
        <f t="shared" si="2"/>
        <v>155269.69168951915</v>
      </c>
      <c r="I15" s="15">
        <f t="shared" si="2"/>
        <v>159927.78244020473</v>
      </c>
      <c r="J15" s="15">
        <f t="shared" si="2"/>
        <v>164725.61591341087</v>
      </c>
      <c r="K15" s="15">
        <f t="shared" si="2"/>
        <v>169667.38439081321</v>
      </c>
      <c r="L15" s="15">
        <f t="shared" si="2"/>
        <v>174757.40592253761</v>
      </c>
      <c r="M15" s="17">
        <f t="shared" si="2"/>
        <v>180000.12810021374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6"/>
    </row>
    <row r="16" spans="2:23" s="2" customFormat="1" ht="15" customHeight="1" x14ac:dyDescent="0.25">
      <c r="B16" s="28" t="s">
        <v>20</v>
      </c>
      <c r="C16" s="14">
        <v>167087</v>
      </c>
      <c r="D16" s="15">
        <f>+C16*(1+$K$8)</f>
        <v>169593.30499999999</v>
      </c>
      <c r="E16" s="15">
        <f t="shared" ref="E16:H16" si="3">+D16*(1+$K$8)</f>
        <v>172137.20457499998</v>
      </c>
      <c r="F16" s="15">
        <f t="shared" si="3"/>
        <v>174719.26264362497</v>
      </c>
      <c r="G16" s="15">
        <f t="shared" si="3"/>
        <v>177340.05158327933</v>
      </c>
      <c r="H16" s="17">
        <f t="shared" si="3"/>
        <v>180000.15235702851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6"/>
    </row>
    <row r="17" spans="2:23" s="2" customFormat="1" ht="15" customHeight="1" x14ac:dyDescent="0.25">
      <c r="B17" s="29" t="s">
        <v>19</v>
      </c>
      <c r="C17" s="14">
        <v>180000</v>
      </c>
      <c r="D17" s="15">
        <f>+C17*(1+$K$7)-$F$5</f>
        <v>144000</v>
      </c>
      <c r="E17" s="15">
        <f t="shared" ref="E17:G17" si="4">+D17*(1+$K$7)-$F$5</f>
        <v>108000</v>
      </c>
      <c r="F17" s="15">
        <f t="shared" si="4"/>
        <v>72000</v>
      </c>
      <c r="G17" s="15">
        <f t="shared" si="4"/>
        <v>36000</v>
      </c>
      <c r="H17" s="15">
        <f>+G17-$F$5</f>
        <v>0</v>
      </c>
      <c r="I17" s="15">
        <f>+H16-$F$5</f>
        <v>144000.15235702851</v>
      </c>
      <c r="J17" s="15">
        <f t="shared" ref="J17:R17" si="5">+I17-$F$5</f>
        <v>108000.15235702851</v>
      </c>
      <c r="K17" s="15">
        <f t="shared" si="5"/>
        <v>72000.152357028506</v>
      </c>
      <c r="L17" s="15">
        <f t="shared" si="5"/>
        <v>36000.152357028506</v>
      </c>
      <c r="M17" s="15">
        <f t="shared" si="5"/>
        <v>0.15235702850623056</v>
      </c>
      <c r="N17" s="15">
        <f>+M15-$F$5</f>
        <v>144000.12810021374</v>
      </c>
      <c r="O17" s="15">
        <f>+N17-$F$5</f>
        <v>108000.12810021374</v>
      </c>
      <c r="P17" s="15">
        <f t="shared" si="5"/>
        <v>72000.12810021374</v>
      </c>
      <c r="Q17" s="15">
        <f t="shared" si="5"/>
        <v>36000.12810021374</v>
      </c>
      <c r="R17" s="15">
        <f t="shared" si="5"/>
        <v>0.12810021374025382</v>
      </c>
      <c r="S17" s="15">
        <f>+R14-$F$5</f>
        <v>143999.83855797452</v>
      </c>
      <c r="T17" s="15">
        <f>+S17-$F$5</f>
        <v>107999.83855797452</v>
      </c>
      <c r="U17" s="15">
        <f t="shared" ref="U17:W17" si="6">+T17-$F$5</f>
        <v>71999.838557974523</v>
      </c>
      <c r="V17" s="15">
        <f t="shared" si="6"/>
        <v>35999.838557974523</v>
      </c>
      <c r="W17" s="15">
        <f t="shared" si="6"/>
        <v>-0.16144202547729947</v>
      </c>
    </row>
    <row r="18" spans="2:23" s="2" customFormat="1" ht="24.95" customHeight="1" x14ac:dyDescent="0.25"/>
    <row r="19" spans="2:23" s="2" customFormat="1" ht="24.95" customHeight="1" x14ac:dyDescent="0.25"/>
    <row r="20" spans="2:23" s="2" customFormat="1" ht="24.95" customHeight="1" x14ac:dyDescent="0.25"/>
    <row r="21" spans="2:23" s="2" customFormat="1" ht="24.95" customHeight="1" x14ac:dyDescent="0.25"/>
    <row r="22" spans="2:23" s="2" customFormat="1" ht="24.95" customHeight="1" x14ac:dyDescent="0.25"/>
    <row r="23" spans="2:23" s="2" customFormat="1" ht="24.95" customHeight="1" x14ac:dyDescent="0.25"/>
    <row r="24" spans="2:23" s="2" customFormat="1" ht="24.95" customHeight="1" x14ac:dyDescent="0.25"/>
    <row r="25" spans="2:23" s="2" customFormat="1" ht="24.95" customHeight="1" x14ac:dyDescent="0.25"/>
    <row r="26" spans="2:23" s="2" customFormat="1" ht="24.95" customHeight="1" x14ac:dyDescent="0.25"/>
    <row r="27" spans="2:23" s="2" customFormat="1" ht="15" customHeight="1" x14ac:dyDescent="0.25"/>
    <row r="28" spans="2:23" s="2" customFormat="1" ht="24.95" customHeight="1" x14ac:dyDescent="0.25"/>
    <row r="29" spans="2:23" s="2" customFormat="1" ht="24.95" customHeight="1" x14ac:dyDescent="0.25"/>
    <row r="30" spans="2:23" s="2" customFormat="1" ht="24.95" customHeight="1" x14ac:dyDescent="0.25"/>
    <row r="31" spans="2:23" s="2" customFormat="1" ht="24.95" customHeight="1" x14ac:dyDescent="0.25"/>
    <row r="32" spans="2:23" s="2" customFormat="1" ht="24.95" customHeight="1" x14ac:dyDescent="0.25"/>
    <row r="33" s="2" customFormat="1" ht="24.95" customHeight="1" x14ac:dyDescent="0.25"/>
    <row r="34" s="2" customFormat="1" ht="24.95" customHeight="1" x14ac:dyDescent="0.25"/>
    <row r="35" s="2" customFormat="1" ht="24.95" customHeight="1" x14ac:dyDescent="0.25"/>
    <row r="36" s="2" customFormat="1" ht="24.95" customHeight="1" x14ac:dyDescent="0.25"/>
    <row r="37" s="2" customFormat="1" ht="24.95" customHeight="1" x14ac:dyDescent="0.25"/>
    <row r="38" s="2" customFormat="1" ht="24.95" customHeight="1" x14ac:dyDescent="0.25"/>
    <row r="39" s="2" customFormat="1" ht="24.95" customHeight="1" x14ac:dyDescent="0.25"/>
    <row r="40" s="2" customFormat="1" ht="24.95" customHeight="1" x14ac:dyDescent="0.25"/>
    <row r="41" s="2" customFormat="1" ht="24.95" customHeight="1" x14ac:dyDescent="0.25"/>
    <row r="42" s="2" customFormat="1" ht="24.95" customHeight="1" x14ac:dyDescent="0.25"/>
    <row r="43" s="2" customFormat="1" ht="24.95" customHeight="1" x14ac:dyDescent="0.25"/>
    <row r="44" s="2" customFormat="1" ht="24.95" customHeight="1" x14ac:dyDescent="0.25"/>
    <row r="45" s="2" customFormat="1" ht="24.95" customHeight="1" x14ac:dyDescent="0.25"/>
    <row r="46" s="2" customFormat="1" ht="24.95" customHeight="1" x14ac:dyDescent="0.25"/>
    <row r="47" s="2" customFormat="1" ht="24.95" customHeight="1" x14ac:dyDescent="0.25"/>
  </sheetData>
  <sheetProtection sheet="1" objects="1" scenarios="1"/>
  <mergeCells count="18">
    <mergeCell ref="K9:L9"/>
    <mergeCell ref="K10:L10"/>
    <mergeCell ref="K6:L6"/>
    <mergeCell ref="D12:N12"/>
    <mergeCell ref="M4:N4"/>
    <mergeCell ref="B2:N2"/>
    <mergeCell ref="B3:N3"/>
    <mergeCell ref="C4:D4"/>
    <mergeCell ref="C5:D5"/>
    <mergeCell ref="F4:H4"/>
    <mergeCell ref="F5:H5"/>
    <mergeCell ref="C7:J7"/>
    <mergeCell ref="C8:J8"/>
    <mergeCell ref="C9:J9"/>
    <mergeCell ref="C10:J10"/>
    <mergeCell ref="K5:L5"/>
    <mergeCell ref="K7:L7"/>
    <mergeCell ref="K8:L8"/>
  </mergeCells>
  <pageMargins left="0.39370078740157483" right="0.39370078740157483" top="0.39370078740157483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Kündig</dc:creator>
  <cp:lastModifiedBy>Philippe Kündig</cp:lastModifiedBy>
  <cp:lastPrinted>2023-11-15T10:47:53Z</cp:lastPrinted>
  <dcterms:created xsi:type="dcterms:W3CDTF">2023-11-15T08:41:51Z</dcterms:created>
  <dcterms:modified xsi:type="dcterms:W3CDTF">2025-10-19T08:51:38Z</dcterms:modified>
</cp:coreProperties>
</file>